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onenergi-my.sharepoint.com/personal/geir_sjoholm_nordionenergi_se/Documents/NE/Geir/Geir/Kåröd/2022/"/>
    </mc:Choice>
  </mc:AlternateContent>
  <xr:revisionPtr revIDLastSave="0" documentId="8_{0F5445A4-B999-48FF-98D9-204A632CB0FA}" xr6:coauthVersionLast="47" xr6:coauthVersionMax="47" xr10:uidLastSave="{00000000-0000-0000-0000-000000000000}"/>
  <bookViews>
    <workbookView xWindow="-28920" yWindow="-60" windowWidth="29040" windowHeight="17640" activeTab="2" xr2:uid="{0480D9F3-E0EA-4A79-93E4-5503BC780AD4}"/>
  </bookViews>
  <sheets>
    <sheet name="Admin GA11" sheetId="1" r:id="rId1"/>
    <sheet name="Väg GA12" sheetId="2" r:id="rId2"/>
    <sheet name="Vatten GA13" sheetId="3" r:id="rId3"/>
    <sheet name="Båtbrygga GA14" sheetId="4" r:id="rId4"/>
    <sheet name="Strand GA16" sheetId="5" r:id="rId5"/>
    <sheet name="Förslag utdebiteri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" l="1"/>
  <c r="H5" i="3"/>
  <c r="F25" i="2"/>
  <c r="F23" i="2"/>
  <c r="F12" i="2"/>
  <c r="J23" i="2"/>
  <c r="J25" i="2" s="1"/>
  <c r="I23" i="2"/>
  <c r="I25" i="2" s="1"/>
  <c r="J12" i="2"/>
  <c r="I12" i="2"/>
  <c r="H12" i="2"/>
  <c r="H25" i="2" s="1"/>
  <c r="H23" i="2"/>
  <c r="F17" i="4"/>
  <c r="I17" i="4"/>
  <c r="H17" i="4"/>
  <c r="I17" i="5"/>
  <c r="H17" i="5"/>
  <c r="I15" i="5"/>
  <c r="H15" i="5"/>
  <c r="I5" i="5"/>
  <c r="H5" i="5"/>
  <c r="I15" i="4"/>
  <c r="H15" i="4"/>
  <c r="I5" i="4"/>
  <c r="H5" i="4"/>
  <c r="I17" i="3"/>
  <c r="H17" i="3"/>
  <c r="I7" i="3"/>
  <c r="H7" i="3"/>
  <c r="I6" i="3"/>
  <c r="H6" i="3"/>
  <c r="J5" i="2"/>
  <c r="J6" i="2"/>
  <c r="J7" i="2"/>
  <c r="J8" i="2"/>
  <c r="I8" i="2"/>
  <c r="H8" i="2"/>
  <c r="I7" i="2"/>
  <c r="H7" i="2"/>
  <c r="I6" i="2"/>
  <c r="H6" i="2"/>
  <c r="I5" i="2"/>
  <c r="H5" i="2"/>
  <c r="I28" i="1"/>
  <c r="H28" i="1"/>
  <c r="I26" i="1"/>
  <c r="H26" i="1"/>
  <c r="I6" i="1"/>
  <c r="I9" i="1" s="1"/>
  <c r="H9" i="1"/>
  <c r="H6" i="1"/>
  <c r="I19" i="3" l="1"/>
  <c r="H19" i="3"/>
</calcChain>
</file>

<file path=xl/sharedStrings.xml><?xml version="1.0" encoding="utf-8"?>
<sst xmlns="http://schemas.openxmlformats.org/spreadsheetml/2006/main" count="147" uniqueCount="81">
  <si>
    <t>BUDGET</t>
  </si>
  <si>
    <t>Administration GA11</t>
  </si>
  <si>
    <t>Försäljning</t>
  </si>
  <si>
    <t xml:space="preserve">3020 Årsavgift administration GA11 </t>
  </si>
  <si>
    <t xml:space="preserve">3029 Årsavgift försäkring badbod </t>
  </si>
  <si>
    <t>3030 Årsavgift sjöbod andel</t>
  </si>
  <si>
    <t xml:space="preserve">Summa försäljning </t>
  </si>
  <si>
    <t>RÖRELSEKOSTNADER</t>
  </si>
  <si>
    <t xml:space="preserve">4010 Inköp varor och material </t>
  </si>
  <si>
    <t xml:space="preserve">4012 Försäkringar </t>
  </si>
  <si>
    <t xml:space="preserve">4016 Hyra båtplatser </t>
  </si>
  <si>
    <t>4018 Arbetsdag/Styrelse-årsmöte/årsmöte</t>
  </si>
  <si>
    <t xml:space="preserve">4019 Årsmöte/avtackning </t>
  </si>
  <si>
    <t>4021 Datamjukvara, uppgrad, support</t>
  </si>
  <si>
    <t>4022 Datahårdvara, patroner etc</t>
  </si>
  <si>
    <t xml:space="preserve">4023 Försäkring Privat Sjöbod </t>
  </si>
  <si>
    <t xml:space="preserve">4024 Försäkring Privat Badbod </t>
  </si>
  <si>
    <t>Administration</t>
  </si>
  <si>
    <t xml:space="preserve">6110 Kontorsmaterial </t>
  </si>
  <si>
    <t>6200 Porto, frakt mm</t>
  </si>
  <si>
    <t xml:space="preserve">6570 Bankkostnader </t>
  </si>
  <si>
    <t xml:space="preserve">SUMMA RÖRELSEKOSTNADER </t>
  </si>
  <si>
    <t>Rörelseresultat</t>
  </si>
  <si>
    <t>Utfall</t>
  </si>
  <si>
    <t>Budget</t>
  </si>
  <si>
    <t>4017 Hyra webbhotell, mail</t>
  </si>
  <si>
    <t xml:space="preserve">3010 Årsavgift väg lantbruk GA12 </t>
  </si>
  <si>
    <t>3011 Årsavgift väg åretrunt GA12</t>
  </si>
  <si>
    <t xml:space="preserve">3012 Årsavgift väg fritidshus GA12 </t>
  </si>
  <si>
    <t xml:space="preserve">3013 Årsavgift väg obebyggd tomt </t>
  </si>
  <si>
    <t>3014 Årsavgift vägslitage Svartnäs</t>
  </si>
  <si>
    <t xml:space="preserve">3015 Kommunalt vägbidrag GA12 </t>
  </si>
  <si>
    <t xml:space="preserve">3016 Statliga vägbidrag GA12 </t>
  </si>
  <si>
    <t xml:space="preserve">4030 Underhåll väg </t>
  </si>
  <si>
    <t xml:space="preserve">4033 Dikning/kantskär/punktåtg/röj/fällning </t>
  </si>
  <si>
    <t>4034 Väghyvling -</t>
  </si>
  <si>
    <t xml:space="preserve">4035 Röjning av vägkanter </t>
  </si>
  <si>
    <t>4036 Snöröjning/vintersndning VÄG</t>
  </si>
  <si>
    <t xml:space="preserve">4037 Vintersandning/saltning </t>
  </si>
  <si>
    <t xml:space="preserve">5800 Årsavgift REV </t>
  </si>
  <si>
    <t>Väg GA12</t>
  </si>
  <si>
    <t>Resultat</t>
  </si>
  <si>
    <t>Förslag</t>
  </si>
  <si>
    <t>Alternativ</t>
  </si>
  <si>
    <t>RÖRELSEINTÄKTER</t>
  </si>
  <si>
    <t xml:space="preserve">3021 Årsavgift vatten bebyggd GA13 </t>
  </si>
  <si>
    <t xml:space="preserve">3022 Årsavgift vatten obebyggd GA13 </t>
  </si>
  <si>
    <t xml:space="preserve">4011 Elektricitet </t>
  </si>
  <si>
    <t xml:space="preserve">4013 Renhållning / vattenprov </t>
  </si>
  <si>
    <t>4014 Vattenprov</t>
  </si>
  <si>
    <t xml:space="preserve">5460 Inköp varor &amp; Material </t>
  </si>
  <si>
    <t xml:space="preserve">5510 Reparationer och underhåll </t>
  </si>
  <si>
    <t xml:space="preserve">Rörelseresultat </t>
  </si>
  <si>
    <t xml:space="preserve">Utfall </t>
  </si>
  <si>
    <t xml:space="preserve">3023 Årsavgift båtbrygga GA14 </t>
  </si>
  <si>
    <t xml:space="preserve">5540 Båtbrygga Ny 2017-2018 </t>
  </si>
  <si>
    <t xml:space="preserve">3024 Årsavgift strand GA16 </t>
  </si>
  <si>
    <t>4012 Försäkringar -</t>
  </si>
  <si>
    <t xml:space="preserve">5710 Frakter, transporter </t>
  </si>
  <si>
    <t>GA 11</t>
  </si>
  <si>
    <t xml:space="preserve">Adm. </t>
  </si>
  <si>
    <t>GA 12</t>
  </si>
  <si>
    <t xml:space="preserve">Väg. </t>
  </si>
  <si>
    <t>GA 13</t>
  </si>
  <si>
    <t xml:space="preserve">Vatten. </t>
  </si>
  <si>
    <t>GA 14</t>
  </si>
  <si>
    <t xml:space="preserve">Brygga. </t>
  </si>
  <si>
    <t xml:space="preserve">Oförändrad 500:- </t>
  </si>
  <si>
    <t>GA 16</t>
  </si>
  <si>
    <t xml:space="preserve">Strand. </t>
  </si>
  <si>
    <t xml:space="preserve">Oförändrad 300:- </t>
  </si>
  <si>
    <t xml:space="preserve">Oförändrad 400/200:- </t>
  </si>
  <si>
    <t>(Brukare/icke brukare)</t>
  </si>
  <si>
    <t>(Obebyggd 0,5/fritid 1,0/året runt 2,0/lantbruk 3,0)</t>
  </si>
  <si>
    <t>100 (fritid)</t>
  </si>
  <si>
    <t>Betalning under mars-maj 2023</t>
  </si>
  <si>
    <t>3001 Intäkter</t>
  </si>
  <si>
    <t>Förslag utdebitering för år 2023</t>
  </si>
  <si>
    <t>Förslag oförändrad 410/820/1640/2460:-</t>
  </si>
  <si>
    <t>Alternativ 460/920/1840/2760:-</t>
  </si>
  <si>
    <t>Oförändrad 200:-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</si>
</sst>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0000"/>
      <name val="Garamond"/>
      <family val="1"/>
    </font>
    <font>
      <sz val="18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2F33-3C76-4EB4-ABDA-D018350F0A69}">
  <dimension ref="A1:I28"/>
  <sheetViews>
    <sheetView workbookViewId="0">
      <selection activeCell="N26" sqref="N26"/>
    </sheetView>
  </sheetViews>
  <sheetFormatPr defaultRowHeight="15" x14ac:dyDescent="0.25"/>
  <sheetData>
    <row r="1" spans="1:9" x14ac:dyDescent="0.25">
      <c r="A1" s="1" t="s">
        <v>0</v>
      </c>
    </row>
    <row r="3" spans="1:9" x14ac:dyDescent="0.25">
      <c r="A3" s="1" t="s">
        <v>1</v>
      </c>
      <c r="F3" s="1" t="s">
        <v>23</v>
      </c>
      <c r="G3" s="1"/>
      <c r="H3" s="1" t="s">
        <v>24</v>
      </c>
      <c r="I3" s="1" t="s">
        <v>24</v>
      </c>
    </row>
    <row r="4" spans="1:9" x14ac:dyDescent="0.25">
      <c r="A4" s="1" t="s">
        <v>2</v>
      </c>
      <c r="F4" s="1">
        <v>2021</v>
      </c>
      <c r="G4" s="1">
        <v>2022</v>
      </c>
      <c r="H4" s="1">
        <v>2023</v>
      </c>
      <c r="I4" s="1">
        <v>2024</v>
      </c>
    </row>
    <row r="5" spans="1:9" x14ac:dyDescent="0.25">
      <c r="A5" s="3" t="s">
        <v>76</v>
      </c>
      <c r="F5" s="3">
        <v>1009</v>
      </c>
      <c r="G5" s="3"/>
      <c r="H5" s="3">
        <v>0</v>
      </c>
      <c r="I5" s="3">
        <v>0</v>
      </c>
    </row>
    <row r="6" spans="1:9" x14ac:dyDescent="0.25">
      <c r="A6" t="s">
        <v>3</v>
      </c>
      <c r="F6">
        <v>17900</v>
      </c>
      <c r="H6">
        <f>94*300</f>
        <v>28200</v>
      </c>
      <c r="I6">
        <f>94*300</f>
        <v>28200</v>
      </c>
    </row>
    <row r="7" spans="1:9" x14ac:dyDescent="0.25">
      <c r="A7" t="s">
        <v>4</v>
      </c>
      <c r="F7">
        <v>260</v>
      </c>
      <c r="H7">
        <v>240</v>
      </c>
      <c r="I7">
        <v>240</v>
      </c>
    </row>
    <row r="8" spans="1:9" x14ac:dyDescent="0.25">
      <c r="A8" t="s">
        <v>5</v>
      </c>
      <c r="F8">
        <v>810</v>
      </c>
      <c r="H8">
        <v>810</v>
      </c>
      <c r="I8">
        <v>810</v>
      </c>
    </row>
    <row r="9" spans="1:9" x14ac:dyDescent="0.25">
      <c r="A9" s="1" t="s">
        <v>6</v>
      </c>
      <c r="B9" s="1"/>
      <c r="C9" s="1"/>
      <c r="D9" s="1"/>
      <c r="E9" s="1"/>
      <c r="F9" s="1">
        <v>19979</v>
      </c>
      <c r="G9" s="1"/>
      <c r="H9" s="1">
        <f>SUM(H5:H8)</f>
        <v>29250</v>
      </c>
      <c r="I9" s="1">
        <f>SUM(I5:I8)</f>
        <v>29250</v>
      </c>
    </row>
    <row r="11" spans="1:9" x14ac:dyDescent="0.25">
      <c r="A11" s="1" t="s">
        <v>7</v>
      </c>
      <c r="F11" s="1" t="s">
        <v>23</v>
      </c>
      <c r="H11" s="1" t="s">
        <v>24</v>
      </c>
      <c r="I11" s="1" t="s">
        <v>24</v>
      </c>
    </row>
    <row r="12" spans="1:9" x14ac:dyDescent="0.25">
      <c r="A12" t="s">
        <v>8</v>
      </c>
      <c r="F12">
        <v>0</v>
      </c>
      <c r="H12">
        <v>1300</v>
      </c>
      <c r="I12">
        <v>1300</v>
      </c>
    </row>
    <row r="13" spans="1:9" x14ac:dyDescent="0.25">
      <c r="A13" t="s">
        <v>9</v>
      </c>
      <c r="F13">
        <v>2249</v>
      </c>
      <c r="H13">
        <v>3000</v>
      </c>
      <c r="I13">
        <v>3000</v>
      </c>
    </row>
    <row r="14" spans="1:9" x14ac:dyDescent="0.25">
      <c r="A14" t="s">
        <v>10</v>
      </c>
      <c r="F14">
        <v>0</v>
      </c>
      <c r="H14">
        <v>800</v>
      </c>
      <c r="I14">
        <v>800</v>
      </c>
    </row>
    <row r="15" spans="1:9" x14ac:dyDescent="0.25">
      <c r="A15" t="s">
        <v>25</v>
      </c>
      <c r="F15">
        <v>0</v>
      </c>
      <c r="H15">
        <v>700</v>
      </c>
      <c r="I15">
        <v>700</v>
      </c>
    </row>
    <row r="16" spans="1:9" x14ac:dyDescent="0.25">
      <c r="A16" t="s">
        <v>11</v>
      </c>
      <c r="F16">
        <v>5955</v>
      </c>
      <c r="H16">
        <v>8500</v>
      </c>
      <c r="I16">
        <v>8500</v>
      </c>
    </row>
    <row r="17" spans="1:9" x14ac:dyDescent="0.25">
      <c r="A17" t="s">
        <v>12</v>
      </c>
      <c r="F17">
        <v>870</v>
      </c>
      <c r="H17">
        <v>4000</v>
      </c>
      <c r="I17">
        <v>4000</v>
      </c>
    </row>
    <row r="18" spans="1:9" x14ac:dyDescent="0.25">
      <c r="A18" t="s">
        <v>13</v>
      </c>
      <c r="F18">
        <v>3019</v>
      </c>
      <c r="H18">
        <v>4000</v>
      </c>
      <c r="I18">
        <v>4000</v>
      </c>
    </row>
    <row r="19" spans="1:9" x14ac:dyDescent="0.25">
      <c r="A19" t="s">
        <v>14</v>
      </c>
      <c r="F19">
        <v>1039</v>
      </c>
      <c r="H19">
        <v>2500</v>
      </c>
      <c r="I19">
        <v>2500</v>
      </c>
    </row>
    <row r="20" spans="1:9" x14ac:dyDescent="0.25">
      <c r="A20" t="s">
        <v>15</v>
      </c>
      <c r="F20">
        <v>716</v>
      </c>
      <c r="H20">
        <v>810</v>
      </c>
      <c r="I20">
        <v>810</v>
      </c>
    </row>
    <row r="21" spans="1:9" x14ac:dyDescent="0.25">
      <c r="A21" t="s">
        <v>16</v>
      </c>
      <c r="F21">
        <v>205</v>
      </c>
      <c r="H21">
        <v>240</v>
      </c>
      <c r="I21">
        <v>240</v>
      </c>
    </row>
    <row r="22" spans="1:9" x14ac:dyDescent="0.25">
      <c r="A22" s="1" t="s">
        <v>17</v>
      </c>
    </row>
    <row r="23" spans="1:9" x14ac:dyDescent="0.25">
      <c r="A23" t="s">
        <v>18</v>
      </c>
      <c r="F23">
        <v>0</v>
      </c>
      <c r="H23">
        <v>1000</v>
      </c>
      <c r="I23">
        <v>1000</v>
      </c>
    </row>
    <row r="24" spans="1:9" x14ac:dyDescent="0.25">
      <c r="A24" t="s">
        <v>19</v>
      </c>
      <c r="F24">
        <v>240</v>
      </c>
      <c r="H24">
        <v>400</v>
      </c>
      <c r="I24">
        <v>400</v>
      </c>
    </row>
    <row r="25" spans="1:9" x14ac:dyDescent="0.25">
      <c r="A25" t="s">
        <v>20</v>
      </c>
      <c r="F25">
        <v>1260</v>
      </c>
      <c r="H25">
        <v>2000</v>
      </c>
      <c r="I25">
        <v>2000</v>
      </c>
    </row>
    <row r="26" spans="1:9" x14ac:dyDescent="0.25">
      <c r="A26" s="1" t="s">
        <v>21</v>
      </c>
      <c r="B26" s="1"/>
      <c r="C26" s="1"/>
      <c r="D26" s="1"/>
      <c r="E26" s="1"/>
      <c r="F26" s="1">
        <v>15553</v>
      </c>
      <c r="G26" s="1"/>
      <c r="H26" s="1">
        <f>SUM(H12:H25)</f>
        <v>29250</v>
      </c>
      <c r="I26" s="1">
        <f>SUM(I12:I25)</f>
        <v>29250</v>
      </c>
    </row>
    <row r="28" spans="1:9" x14ac:dyDescent="0.25">
      <c r="A28" s="1" t="s">
        <v>22</v>
      </c>
      <c r="B28" s="1"/>
      <c r="C28" s="1"/>
      <c r="D28" s="1"/>
      <c r="E28" s="1"/>
      <c r="F28" s="1">
        <v>4425</v>
      </c>
      <c r="H28">
        <f>H9-H26</f>
        <v>0</v>
      </c>
      <c r="I28">
        <f>I9-I26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66FC-1306-41F6-A544-26235148D253}">
  <dimension ref="A1:J25"/>
  <sheetViews>
    <sheetView workbookViewId="0">
      <selection activeCell="M22" sqref="M22"/>
    </sheetView>
  </sheetViews>
  <sheetFormatPr defaultRowHeight="15" x14ac:dyDescent="0.25"/>
  <sheetData>
    <row r="1" spans="1:10" x14ac:dyDescent="0.25">
      <c r="A1" s="1" t="s">
        <v>0</v>
      </c>
      <c r="H1" t="s">
        <v>42</v>
      </c>
      <c r="I1" t="s">
        <v>43</v>
      </c>
    </row>
    <row r="2" spans="1:10" x14ac:dyDescent="0.25">
      <c r="H2" s="2">
        <v>0</v>
      </c>
      <c r="I2" s="2" t="s">
        <v>74</v>
      </c>
    </row>
    <row r="3" spans="1:10" x14ac:dyDescent="0.25">
      <c r="A3" s="1" t="s">
        <v>40</v>
      </c>
      <c r="F3" s="1" t="s">
        <v>23</v>
      </c>
      <c r="G3" s="1"/>
      <c r="H3" s="1" t="s">
        <v>24</v>
      </c>
      <c r="I3" s="1" t="s">
        <v>24</v>
      </c>
      <c r="J3" s="1" t="s">
        <v>24</v>
      </c>
    </row>
    <row r="4" spans="1:10" x14ac:dyDescent="0.25">
      <c r="A4" s="1" t="s">
        <v>2</v>
      </c>
      <c r="F4" s="1">
        <v>2021</v>
      </c>
      <c r="G4" s="1">
        <v>2022</v>
      </c>
      <c r="H4" s="1">
        <v>2023</v>
      </c>
      <c r="I4" s="1">
        <v>2023</v>
      </c>
      <c r="J4" s="1">
        <v>2024</v>
      </c>
    </row>
    <row r="5" spans="1:10" x14ac:dyDescent="0.25">
      <c r="A5" t="s">
        <v>26</v>
      </c>
      <c r="F5">
        <v>2790</v>
      </c>
      <c r="H5">
        <f>2460*2</f>
        <v>4920</v>
      </c>
      <c r="I5">
        <f>2760*2</f>
        <v>5520</v>
      </c>
      <c r="J5">
        <f>2760*2</f>
        <v>5520</v>
      </c>
    </row>
    <row r="6" spans="1:10" x14ac:dyDescent="0.25">
      <c r="A6" t="s">
        <v>27</v>
      </c>
      <c r="F6">
        <v>21080</v>
      </c>
      <c r="H6">
        <f>18*1640</f>
        <v>29520</v>
      </c>
      <c r="I6">
        <f>18*1840</f>
        <v>33120</v>
      </c>
      <c r="J6">
        <f>18*1840</f>
        <v>33120</v>
      </c>
    </row>
    <row r="7" spans="1:10" x14ac:dyDescent="0.25">
      <c r="A7" t="s">
        <v>28</v>
      </c>
      <c r="F7">
        <v>36580</v>
      </c>
      <c r="H7">
        <f>62*820</f>
        <v>50840</v>
      </c>
      <c r="I7">
        <f>62*920</f>
        <v>57040</v>
      </c>
      <c r="J7">
        <f>62*920</f>
        <v>57040</v>
      </c>
    </row>
    <row r="8" spans="1:10" x14ac:dyDescent="0.25">
      <c r="A8" t="s">
        <v>29</v>
      </c>
      <c r="F8">
        <v>3720</v>
      </c>
      <c r="H8">
        <f>12*410</f>
        <v>4920</v>
      </c>
      <c r="I8">
        <f>12*460</f>
        <v>5520</v>
      </c>
      <c r="J8">
        <f>12*460</f>
        <v>5520</v>
      </c>
    </row>
    <row r="9" spans="1:10" x14ac:dyDescent="0.25">
      <c r="A9" t="s">
        <v>30</v>
      </c>
      <c r="F9">
        <v>4065</v>
      </c>
      <c r="H9">
        <v>4065</v>
      </c>
      <c r="I9">
        <v>4065</v>
      </c>
      <c r="J9">
        <v>4065</v>
      </c>
    </row>
    <row r="10" spans="1:10" x14ac:dyDescent="0.25">
      <c r="A10" t="s">
        <v>31</v>
      </c>
      <c r="F10">
        <v>0</v>
      </c>
      <c r="H10">
        <v>0</v>
      </c>
      <c r="I10">
        <v>0</v>
      </c>
      <c r="J10">
        <v>0</v>
      </c>
    </row>
    <row r="11" spans="1:10" x14ac:dyDescent="0.25">
      <c r="A11" t="s">
        <v>32</v>
      </c>
      <c r="F11">
        <v>33411</v>
      </c>
      <c r="H11">
        <v>30000</v>
      </c>
      <c r="I11">
        <v>30000</v>
      </c>
      <c r="J11">
        <v>30000</v>
      </c>
    </row>
    <row r="12" spans="1:10" x14ac:dyDescent="0.25">
      <c r="A12" s="1" t="s">
        <v>6</v>
      </c>
      <c r="B12" s="1"/>
      <c r="C12" s="1"/>
      <c r="D12" s="1"/>
      <c r="E12" s="1"/>
      <c r="F12" s="1">
        <f>SUM(F5:F11)</f>
        <v>101646</v>
      </c>
      <c r="G12" s="1"/>
      <c r="H12" s="1">
        <f>SUM(H5:H11)</f>
        <v>124265</v>
      </c>
      <c r="I12" s="1">
        <f>SUM(I5:I11)</f>
        <v>135265</v>
      </c>
      <c r="J12" s="1">
        <f>SUM(J5:J11)</f>
        <v>135265</v>
      </c>
    </row>
    <row r="14" spans="1:10" x14ac:dyDescent="0.25">
      <c r="A14" s="1" t="s">
        <v>7</v>
      </c>
      <c r="B14" s="1"/>
      <c r="C14" s="1"/>
      <c r="D14" s="1"/>
      <c r="E14" s="1"/>
      <c r="F14" s="1" t="s">
        <v>53</v>
      </c>
      <c r="G14" s="1"/>
      <c r="H14" s="1" t="s">
        <v>24</v>
      </c>
      <c r="I14" s="1" t="s">
        <v>24</v>
      </c>
      <c r="J14" s="1" t="s">
        <v>24</v>
      </c>
    </row>
    <row r="15" spans="1:10" x14ac:dyDescent="0.25">
      <c r="A15" t="s">
        <v>33</v>
      </c>
      <c r="F15">
        <v>2250</v>
      </c>
      <c r="H15">
        <v>40000</v>
      </c>
      <c r="I15">
        <v>40000</v>
      </c>
      <c r="J15">
        <v>40000</v>
      </c>
    </row>
    <row r="16" spans="1:10" x14ac:dyDescent="0.25">
      <c r="A16" t="s">
        <v>34</v>
      </c>
      <c r="F16">
        <v>0</v>
      </c>
      <c r="H16">
        <v>30000</v>
      </c>
      <c r="I16">
        <v>32000</v>
      </c>
      <c r="J16">
        <v>32000</v>
      </c>
    </row>
    <row r="17" spans="1:10" x14ac:dyDescent="0.25">
      <c r="A17" t="s">
        <v>35</v>
      </c>
      <c r="F17">
        <v>22313</v>
      </c>
      <c r="H17">
        <v>22265</v>
      </c>
      <c r="I17">
        <v>25265</v>
      </c>
      <c r="J17">
        <v>25265</v>
      </c>
    </row>
    <row r="18" spans="1:10" x14ac:dyDescent="0.25">
      <c r="A18" t="s">
        <v>36</v>
      </c>
      <c r="F18">
        <v>3150</v>
      </c>
      <c r="H18">
        <v>5000</v>
      </c>
      <c r="I18">
        <v>7500</v>
      </c>
      <c r="J18">
        <v>7500</v>
      </c>
    </row>
    <row r="19" spans="1:10" x14ac:dyDescent="0.25">
      <c r="A19" t="s">
        <v>37</v>
      </c>
      <c r="F19">
        <v>17875</v>
      </c>
      <c r="H19">
        <v>20000</v>
      </c>
      <c r="I19">
        <v>21000</v>
      </c>
      <c r="J19">
        <v>21000</v>
      </c>
    </row>
    <row r="20" spans="1:10" x14ac:dyDescent="0.25">
      <c r="A20" t="s">
        <v>38</v>
      </c>
      <c r="F20">
        <v>4660</v>
      </c>
      <c r="H20">
        <v>5000</v>
      </c>
      <c r="I20">
        <v>7500</v>
      </c>
      <c r="J20">
        <v>7500</v>
      </c>
    </row>
    <row r="21" spans="1:10" x14ac:dyDescent="0.25">
      <c r="A21" s="1" t="s">
        <v>17</v>
      </c>
    </row>
    <row r="22" spans="1:10" x14ac:dyDescent="0.25">
      <c r="A22" t="s">
        <v>39</v>
      </c>
      <c r="F22">
        <v>1160</v>
      </c>
      <c r="H22">
        <v>2000</v>
      </c>
      <c r="I22">
        <v>2000</v>
      </c>
      <c r="J22">
        <v>2000</v>
      </c>
    </row>
    <row r="23" spans="1:10" x14ac:dyDescent="0.25">
      <c r="A23" s="1" t="s">
        <v>21</v>
      </c>
      <c r="B23" s="1"/>
      <c r="C23" s="1"/>
      <c r="D23" s="1"/>
      <c r="E23" s="1"/>
      <c r="F23" s="1">
        <f>SUM(F15:F22)</f>
        <v>51408</v>
      </c>
      <c r="G23" s="1"/>
      <c r="H23" s="1">
        <f>SUM(H15:H22)</f>
        <v>124265</v>
      </c>
      <c r="I23" s="1">
        <f>SUM(I15:I22)</f>
        <v>135265</v>
      </c>
      <c r="J23" s="1">
        <f>SUM(J15:J22)</f>
        <v>135265</v>
      </c>
    </row>
    <row r="25" spans="1:10" x14ac:dyDescent="0.25">
      <c r="A25" s="1" t="s">
        <v>41</v>
      </c>
      <c r="F25" s="1">
        <f>F12-F23</f>
        <v>50238</v>
      </c>
      <c r="G25" s="1"/>
      <c r="H25" s="1">
        <f>H12-H23</f>
        <v>0</v>
      </c>
      <c r="I25" s="1">
        <f t="shared" ref="I25:J25" si="0">I12-I23</f>
        <v>0</v>
      </c>
      <c r="J25" s="1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417D-1E73-46A2-9246-86B68D480956}">
  <dimension ref="A1:I19"/>
  <sheetViews>
    <sheetView tabSelected="1" workbookViewId="0">
      <selection activeCell="G24" sqref="G24"/>
    </sheetView>
  </sheetViews>
  <sheetFormatPr defaultRowHeight="15" x14ac:dyDescent="0.25"/>
  <sheetData>
    <row r="1" spans="1:9" x14ac:dyDescent="0.25">
      <c r="A1" s="1" t="s">
        <v>0</v>
      </c>
    </row>
    <row r="3" spans="1:9" x14ac:dyDescent="0.25">
      <c r="A3" s="1" t="s">
        <v>44</v>
      </c>
      <c r="F3" s="1" t="s">
        <v>23</v>
      </c>
      <c r="G3" s="1"/>
      <c r="H3" s="1" t="s">
        <v>24</v>
      </c>
      <c r="I3" s="1" t="s">
        <v>24</v>
      </c>
    </row>
    <row r="4" spans="1:9" x14ac:dyDescent="0.25">
      <c r="A4" s="1" t="s">
        <v>2</v>
      </c>
      <c r="F4" s="1">
        <v>2021</v>
      </c>
      <c r="G4" s="1">
        <v>2022</v>
      </c>
      <c r="H4" s="1">
        <v>2023</v>
      </c>
      <c r="I4" s="1">
        <v>2024</v>
      </c>
    </row>
    <row r="5" spans="1:9" x14ac:dyDescent="0.25">
      <c r="A5" t="s">
        <v>45</v>
      </c>
      <c r="F5">
        <v>21400</v>
      </c>
      <c r="H5">
        <f>55*400</f>
        <v>22000</v>
      </c>
      <c r="I5">
        <f>55*400</f>
        <v>22000</v>
      </c>
    </row>
    <row r="6" spans="1:9" x14ac:dyDescent="0.25">
      <c r="A6" t="s">
        <v>46</v>
      </c>
      <c r="F6">
        <v>1200</v>
      </c>
      <c r="H6">
        <f>6*200</f>
        <v>1200</v>
      </c>
      <c r="I6">
        <f>6*200</f>
        <v>1200</v>
      </c>
    </row>
    <row r="7" spans="1:9" x14ac:dyDescent="0.25">
      <c r="A7" s="1" t="s">
        <v>6</v>
      </c>
      <c r="B7" s="1"/>
      <c r="C7" s="1"/>
      <c r="D7" s="1"/>
      <c r="E7" s="1"/>
      <c r="F7" s="1">
        <v>22600</v>
      </c>
      <c r="G7" s="1"/>
      <c r="H7" s="1">
        <f>SUM(H5:H6)</f>
        <v>23200</v>
      </c>
      <c r="I7" s="1">
        <f>SUM(I5:I6)</f>
        <v>23200</v>
      </c>
    </row>
    <row r="9" spans="1:9" x14ac:dyDescent="0.25">
      <c r="A9" s="1" t="s">
        <v>7</v>
      </c>
      <c r="F9" s="1" t="s">
        <v>23</v>
      </c>
      <c r="H9" s="1" t="s">
        <v>24</v>
      </c>
      <c r="I9" s="1" t="s">
        <v>24</v>
      </c>
    </row>
    <row r="10" spans="1:9" x14ac:dyDescent="0.25">
      <c r="A10" t="s">
        <v>47</v>
      </c>
      <c r="F10">
        <v>7021</v>
      </c>
      <c r="H10">
        <v>10000</v>
      </c>
      <c r="I10">
        <v>10000</v>
      </c>
    </row>
    <row r="11" spans="1:9" x14ac:dyDescent="0.25">
      <c r="A11" t="s">
        <v>9</v>
      </c>
      <c r="F11">
        <v>4601</v>
      </c>
      <c r="H11">
        <v>5300</v>
      </c>
      <c r="I11">
        <v>5300</v>
      </c>
    </row>
    <row r="12" spans="1:9" x14ac:dyDescent="0.25">
      <c r="A12" t="s">
        <v>48</v>
      </c>
      <c r="F12">
        <v>0</v>
      </c>
    </row>
    <row r="13" spans="1:9" x14ac:dyDescent="0.25">
      <c r="A13" t="s">
        <v>49</v>
      </c>
      <c r="F13">
        <v>1708</v>
      </c>
      <c r="H13">
        <v>2500</v>
      </c>
      <c r="I13">
        <v>2500</v>
      </c>
    </row>
    <row r="14" spans="1:9" x14ac:dyDescent="0.25">
      <c r="A14" t="s">
        <v>50</v>
      </c>
      <c r="F14">
        <v>916</v>
      </c>
      <c r="H14">
        <v>2900</v>
      </c>
      <c r="I14">
        <v>2900</v>
      </c>
    </row>
    <row r="15" spans="1:9" x14ac:dyDescent="0.25">
      <c r="A15" t="s">
        <v>51</v>
      </c>
      <c r="F15">
        <v>1234</v>
      </c>
      <c r="H15">
        <v>2500</v>
      </c>
      <c r="I15">
        <v>2500</v>
      </c>
    </row>
    <row r="16" spans="1:9" x14ac:dyDescent="0.25">
      <c r="A16" s="1" t="s">
        <v>17</v>
      </c>
    </row>
    <row r="17" spans="1:9" x14ac:dyDescent="0.25">
      <c r="A17" s="1" t="s">
        <v>21</v>
      </c>
      <c r="B17" s="1"/>
      <c r="C17" s="1"/>
      <c r="D17" s="1"/>
      <c r="E17" s="1"/>
      <c r="F17" s="1">
        <v>15480</v>
      </c>
      <c r="G17" s="1"/>
      <c r="H17" s="1">
        <f>SUM(H10:H16)</f>
        <v>23200</v>
      </c>
      <c r="I17" s="1">
        <f>SUM(I10:I16)</f>
        <v>23200</v>
      </c>
    </row>
    <row r="19" spans="1:9" x14ac:dyDescent="0.25">
      <c r="A19" s="1" t="s">
        <v>52</v>
      </c>
      <c r="F19" s="1">
        <v>7119</v>
      </c>
      <c r="H19" s="1">
        <f>H7-H17</f>
        <v>0</v>
      </c>
      <c r="I19" s="1">
        <f>I7-I17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E979-FBB8-477B-804C-7416121956C9}">
  <dimension ref="A1:I17"/>
  <sheetViews>
    <sheetView workbookViewId="0">
      <selection activeCell="H5" sqref="H5"/>
    </sheetView>
  </sheetViews>
  <sheetFormatPr defaultRowHeight="15" x14ac:dyDescent="0.25"/>
  <sheetData>
    <row r="1" spans="1:9" x14ac:dyDescent="0.25">
      <c r="A1" s="1" t="s">
        <v>0</v>
      </c>
    </row>
    <row r="3" spans="1:9" x14ac:dyDescent="0.25">
      <c r="A3" s="1" t="s">
        <v>44</v>
      </c>
      <c r="F3" s="1" t="s">
        <v>23</v>
      </c>
      <c r="G3" s="1"/>
      <c r="H3" s="1" t="s">
        <v>24</v>
      </c>
      <c r="I3" s="1" t="s">
        <v>24</v>
      </c>
    </row>
    <row r="4" spans="1:9" x14ac:dyDescent="0.25">
      <c r="A4" s="1" t="s">
        <v>2</v>
      </c>
      <c r="F4" s="1">
        <v>2021</v>
      </c>
      <c r="G4" s="1">
        <v>2022</v>
      </c>
      <c r="H4" s="1">
        <v>2023</v>
      </c>
      <c r="I4" s="1">
        <v>2024</v>
      </c>
    </row>
    <row r="5" spans="1:9" x14ac:dyDescent="0.25">
      <c r="A5" t="s">
        <v>54</v>
      </c>
      <c r="F5">
        <v>32500</v>
      </c>
      <c r="H5">
        <f>66*500</f>
        <v>33000</v>
      </c>
      <c r="I5">
        <f>66*500</f>
        <v>33000</v>
      </c>
    </row>
    <row r="6" spans="1:9" x14ac:dyDescent="0.25">
      <c r="A6" s="1" t="s">
        <v>6</v>
      </c>
      <c r="B6" s="1"/>
      <c r="C6" s="1"/>
      <c r="D6" s="1"/>
      <c r="E6" s="1"/>
      <c r="F6" s="1">
        <v>32500</v>
      </c>
      <c r="G6" s="1"/>
      <c r="H6" s="1">
        <v>33000</v>
      </c>
      <c r="I6" s="1">
        <v>33000</v>
      </c>
    </row>
    <row r="8" spans="1:9" x14ac:dyDescent="0.25">
      <c r="A8" s="1" t="s">
        <v>7</v>
      </c>
      <c r="F8" s="1" t="s">
        <v>23</v>
      </c>
      <c r="G8" s="1"/>
      <c r="H8" s="1" t="s">
        <v>24</v>
      </c>
      <c r="I8" s="1" t="s">
        <v>24</v>
      </c>
    </row>
    <row r="9" spans="1:9" x14ac:dyDescent="0.25">
      <c r="A9" t="s">
        <v>8</v>
      </c>
      <c r="F9">
        <v>0</v>
      </c>
      <c r="H9">
        <v>4500</v>
      </c>
      <c r="I9">
        <v>4500</v>
      </c>
    </row>
    <row r="10" spans="1:9" x14ac:dyDescent="0.25">
      <c r="A10" t="s">
        <v>47</v>
      </c>
      <c r="F10">
        <v>5699</v>
      </c>
      <c r="H10">
        <v>10000</v>
      </c>
      <c r="I10">
        <v>10000</v>
      </c>
    </row>
    <row r="11" spans="1:9" x14ac:dyDescent="0.25">
      <c r="A11" t="s">
        <v>9</v>
      </c>
      <c r="F11">
        <v>2250</v>
      </c>
      <c r="H11">
        <v>3500</v>
      </c>
      <c r="I11">
        <v>3500</v>
      </c>
    </row>
    <row r="12" spans="1:9" x14ac:dyDescent="0.25">
      <c r="A12" t="s">
        <v>51</v>
      </c>
      <c r="F12">
        <v>0</v>
      </c>
      <c r="H12">
        <v>15000</v>
      </c>
      <c r="I12">
        <v>15000</v>
      </c>
    </row>
    <row r="13" spans="1:9" x14ac:dyDescent="0.25">
      <c r="A13" s="1" t="s">
        <v>17</v>
      </c>
    </row>
    <row r="14" spans="1:9" x14ac:dyDescent="0.25">
      <c r="A14" t="s">
        <v>55</v>
      </c>
      <c r="F14">
        <v>19669</v>
      </c>
      <c r="H14">
        <v>0</v>
      </c>
      <c r="I14">
        <v>0</v>
      </c>
    </row>
    <row r="15" spans="1:9" x14ac:dyDescent="0.25">
      <c r="A15" s="1" t="s">
        <v>21</v>
      </c>
      <c r="B15" s="1"/>
      <c r="C15" s="1"/>
      <c r="D15" s="1"/>
      <c r="E15" s="1"/>
      <c r="F15" s="1">
        <v>27618</v>
      </c>
      <c r="G15" s="1"/>
      <c r="H15" s="1">
        <f>SUM(H9:H14)</f>
        <v>33000</v>
      </c>
      <c r="I15" s="1">
        <f>SUM(I9:I14)</f>
        <v>33000</v>
      </c>
    </row>
    <row r="17" spans="1:9" x14ac:dyDescent="0.25">
      <c r="A17" s="1" t="s">
        <v>52</v>
      </c>
      <c r="B17" s="1"/>
      <c r="C17" s="1"/>
      <c r="D17" s="1"/>
      <c r="E17" s="1"/>
      <c r="F17" s="1">
        <f>F6-F15</f>
        <v>4882</v>
      </c>
      <c r="G17" s="1"/>
      <c r="H17" s="1">
        <f>H6-H15</f>
        <v>0</v>
      </c>
      <c r="I17" s="1">
        <f>I6-I15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FB42-D362-40ED-B716-3EE9A90C6DF7}">
  <dimension ref="A1:I17"/>
  <sheetViews>
    <sheetView workbookViewId="0">
      <selection activeCell="H23" sqref="H23"/>
    </sheetView>
  </sheetViews>
  <sheetFormatPr defaultRowHeight="15" x14ac:dyDescent="0.25"/>
  <sheetData>
    <row r="1" spans="1:9" x14ac:dyDescent="0.25">
      <c r="A1" s="1" t="s">
        <v>0</v>
      </c>
    </row>
    <row r="3" spans="1:9" x14ac:dyDescent="0.25">
      <c r="A3" s="1" t="s">
        <v>44</v>
      </c>
      <c r="F3" s="1" t="s">
        <v>23</v>
      </c>
      <c r="G3" s="1"/>
      <c r="H3" s="1" t="s">
        <v>24</v>
      </c>
      <c r="I3" s="1" t="s">
        <v>24</v>
      </c>
    </row>
    <row r="4" spans="1:9" x14ac:dyDescent="0.25">
      <c r="A4" s="1" t="s">
        <v>2</v>
      </c>
      <c r="F4" s="1">
        <v>2021</v>
      </c>
      <c r="G4" s="1">
        <v>2022</v>
      </c>
      <c r="H4" s="1">
        <v>2023</v>
      </c>
      <c r="I4" s="1">
        <v>2024</v>
      </c>
    </row>
    <row r="5" spans="1:9" x14ac:dyDescent="0.25">
      <c r="A5" t="s">
        <v>56</v>
      </c>
      <c r="F5">
        <v>35800</v>
      </c>
      <c r="H5">
        <f>94*200</f>
        <v>18800</v>
      </c>
      <c r="I5">
        <f>94*200</f>
        <v>18800</v>
      </c>
    </row>
    <row r="6" spans="1:9" x14ac:dyDescent="0.25">
      <c r="A6" s="1" t="s">
        <v>6</v>
      </c>
      <c r="B6" s="1"/>
      <c r="C6" s="1"/>
      <c r="D6" s="1"/>
      <c r="E6" s="1"/>
      <c r="F6" s="1">
        <v>35800</v>
      </c>
      <c r="G6" s="1"/>
      <c r="H6" s="1">
        <v>18800</v>
      </c>
      <c r="I6" s="1">
        <v>18800</v>
      </c>
    </row>
    <row r="8" spans="1:9" x14ac:dyDescent="0.25">
      <c r="A8" s="1" t="s">
        <v>7</v>
      </c>
      <c r="F8" s="1" t="s">
        <v>23</v>
      </c>
      <c r="G8" s="1"/>
      <c r="H8" s="1" t="s">
        <v>24</v>
      </c>
      <c r="I8" s="1" t="s">
        <v>24</v>
      </c>
    </row>
    <row r="9" spans="1:9" x14ac:dyDescent="0.25">
      <c r="A9" t="s">
        <v>47</v>
      </c>
      <c r="F9">
        <v>2545</v>
      </c>
      <c r="H9">
        <v>6000</v>
      </c>
      <c r="I9">
        <v>6000</v>
      </c>
    </row>
    <row r="10" spans="1:9" x14ac:dyDescent="0.25">
      <c r="A10" t="s">
        <v>57</v>
      </c>
      <c r="F10" s="3">
        <v>205</v>
      </c>
      <c r="H10">
        <v>500</v>
      </c>
      <c r="I10">
        <v>500</v>
      </c>
    </row>
    <row r="11" spans="1:9" x14ac:dyDescent="0.25">
      <c r="A11" t="s">
        <v>50</v>
      </c>
      <c r="F11">
        <v>3789</v>
      </c>
      <c r="H11">
        <v>5800</v>
      </c>
      <c r="I11">
        <v>5800</v>
      </c>
    </row>
    <row r="12" spans="1:9" x14ac:dyDescent="0.25">
      <c r="A12" t="s">
        <v>51</v>
      </c>
      <c r="F12" s="3">
        <v>0</v>
      </c>
      <c r="H12">
        <v>5000</v>
      </c>
      <c r="I12">
        <v>5000</v>
      </c>
    </row>
    <row r="13" spans="1:9" x14ac:dyDescent="0.25">
      <c r="A13" s="1" t="s">
        <v>17</v>
      </c>
    </row>
    <row r="14" spans="1:9" x14ac:dyDescent="0.25">
      <c r="A14" t="s">
        <v>58</v>
      </c>
      <c r="F14" s="3">
        <v>601</v>
      </c>
      <c r="H14">
        <v>1500</v>
      </c>
      <c r="I14">
        <v>1500</v>
      </c>
    </row>
    <row r="15" spans="1:9" x14ac:dyDescent="0.25">
      <c r="A15" s="1" t="s">
        <v>21</v>
      </c>
      <c r="F15" s="1">
        <v>7140</v>
      </c>
      <c r="H15" s="1">
        <f>SUM(H9:H14)</f>
        <v>18800</v>
      </c>
      <c r="I15" s="1">
        <f>SUM(I9:I14)</f>
        <v>18800</v>
      </c>
    </row>
    <row r="17" spans="1:9" x14ac:dyDescent="0.25">
      <c r="A17" s="1" t="s">
        <v>52</v>
      </c>
      <c r="F17" s="1">
        <v>28659</v>
      </c>
      <c r="H17" s="1">
        <f>H6-H15</f>
        <v>0</v>
      </c>
      <c r="I17" s="1">
        <f>I6-I15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01403-AAE4-493E-BCD8-267F8E9EEA55}">
  <dimension ref="B1:N10"/>
  <sheetViews>
    <sheetView topLeftCell="B1" workbookViewId="0">
      <selection activeCell="E9" sqref="E9"/>
    </sheetView>
  </sheetViews>
  <sheetFormatPr defaultRowHeight="15" x14ac:dyDescent="0.25"/>
  <cols>
    <col min="2" max="2" width="18.42578125" customWidth="1"/>
    <col min="3" max="3" width="23.85546875" customWidth="1"/>
  </cols>
  <sheetData>
    <row r="1" spans="2:14" ht="41.25" customHeight="1" x14ac:dyDescent="0.25">
      <c r="B1" s="4" t="s">
        <v>77</v>
      </c>
    </row>
    <row r="3" spans="2:14" ht="30.75" x14ac:dyDescent="0.25">
      <c r="B3" s="4" t="s">
        <v>59</v>
      </c>
      <c r="C3" s="4" t="s">
        <v>60</v>
      </c>
      <c r="E3" s="4" t="s">
        <v>70</v>
      </c>
    </row>
    <row r="4" spans="2:14" ht="30.75" x14ac:dyDescent="0.25">
      <c r="B4" s="4" t="s">
        <v>61</v>
      </c>
      <c r="C4" s="4" t="s">
        <v>62</v>
      </c>
      <c r="E4" s="4" t="s">
        <v>78</v>
      </c>
      <c r="N4" s="5" t="s">
        <v>73</v>
      </c>
    </row>
    <row r="5" spans="2:14" ht="30.75" x14ac:dyDescent="0.25">
      <c r="E5" s="4" t="s">
        <v>79</v>
      </c>
      <c r="N5" s="5" t="s">
        <v>73</v>
      </c>
    </row>
    <row r="6" spans="2:14" ht="30.75" x14ac:dyDescent="0.25">
      <c r="B6" s="4" t="s">
        <v>63</v>
      </c>
      <c r="C6" s="4" t="s">
        <v>64</v>
      </c>
      <c r="E6" s="4" t="s">
        <v>71</v>
      </c>
      <c r="N6" s="5" t="s">
        <v>72</v>
      </c>
    </row>
    <row r="7" spans="2:14" ht="30.75" x14ac:dyDescent="0.25">
      <c r="B7" s="4" t="s">
        <v>65</v>
      </c>
      <c r="C7" s="4" t="s">
        <v>66</v>
      </c>
      <c r="E7" s="4" t="s">
        <v>67</v>
      </c>
    </row>
    <row r="8" spans="2:14" ht="30.75" x14ac:dyDescent="0.25">
      <c r="B8" s="4" t="s">
        <v>68</v>
      </c>
      <c r="C8" s="4" t="s">
        <v>69</v>
      </c>
      <c r="E8" s="4" t="s">
        <v>80</v>
      </c>
    </row>
    <row r="10" spans="2:14" ht="26.25" customHeight="1" x14ac:dyDescent="0.25">
      <c r="B10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Admin GA11</vt:lpstr>
      <vt:lpstr>Väg GA12</vt:lpstr>
      <vt:lpstr>Vatten GA13</vt:lpstr>
      <vt:lpstr>Båtbrygga GA14</vt:lpstr>
      <vt:lpstr>Strand GA16</vt:lpstr>
      <vt:lpstr>Förslag utdebitering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Sjöholm</dc:creator>
  <cp:lastModifiedBy>Geir Sjöholm</cp:lastModifiedBy>
  <dcterms:created xsi:type="dcterms:W3CDTF">2022-06-26T08:45:37Z</dcterms:created>
  <dcterms:modified xsi:type="dcterms:W3CDTF">2022-06-27T06:02:25Z</dcterms:modified>
</cp:coreProperties>
</file>